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3020" yWindow="300" windowWidth="12340" windowHeight="11760" tabRatio="500" activeTab="0"/>
  </bookViews>
  <sheets>
    <sheet name="Fin'l Report" sheetId="1" r:id="rId1"/>
    <sheet name="WP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<sst xmlns="http://schemas.openxmlformats.org/spreadsheetml/2006/main" count="65" uniqueCount="61">
  <si>
    <t>Administration and Communications</t>
  </si>
  <si>
    <t>Backstop work /chief of staff / Resource person /s</t>
  </si>
  <si>
    <t>copying and printing</t>
  </si>
  <si>
    <t>office equipment/logistics</t>
  </si>
  <si>
    <t xml:space="preserve">TOTAL </t>
  </si>
  <si>
    <t>$50/day*6 days*6 countries*2 pax</t>
  </si>
  <si>
    <t xml:space="preserve">Asia producer's meeting </t>
  </si>
  <si>
    <t xml:space="preserve">Country Support Missions for Producers' Orgs and CSOs </t>
  </si>
  <si>
    <t xml:space="preserve">CSO Delegation - Asia </t>
  </si>
  <si>
    <t xml:space="preserve">$75/day * 6 nights*6 countries x 2 pax </t>
  </si>
  <si>
    <t xml:space="preserve"> </t>
  </si>
  <si>
    <t>Travel to Board Meetings  (2x)</t>
  </si>
  <si>
    <t>telephone/internet $200*8 months</t>
  </si>
  <si>
    <t xml:space="preserve">translation of key documents $700*7countries </t>
  </si>
  <si>
    <t>$850/flight x 6 countries x 2 pax</t>
  </si>
  <si>
    <t>meeting package $2000/country*6 countries</t>
  </si>
  <si>
    <t>administrative fee</t>
  </si>
  <si>
    <t xml:space="preserve"> $150/day * 6 nights in hotel   </t>
  </si>
  <si>
    <t xml:space="preserve"> $50/day * 6 days </t>
  </si>
  <si>
    <t xml:space="preserve"> $1500/flight x 1 flights </t>
  </si>
  <si>
    <t>Financial Report</t>
  </si>
  <si>
    <t>Total Budget</t>
  </si>
  <si>
    <t>Actual Expenses</t>
  </si>
  <si>
    <t>Variance</t>
  </si>
  <si>
    <t>AMOUNT</t>
  </si>
  <si>
    <t>DATE</t>
  </si>
  <si>
    <t>PARTICULARS</t>
  </si>
  <si>
    <t>REF#</t>
  </si>
  <si>
    <t>In Dollars</t>
  </si>
  <si>
    <t>Air ticket to India &amp; Bangladesh</t>
  </si>
  <si>
    <t>AJV02-02</t>
  </si>
  <si>
    <t>Travel Planners-Visa fee, MEP-Bangladesh</t>
  </si>
  <si>
    <t>CK#111735</t>
  </si>
  <si>
    <t>Travel Planners-Visa fee, MEP-india</t>
  </si>
  <si>
    <t>CK#111736</t>
  </si>
  <si>
    <t>Centennial, Airticket of RSBanzuela, Bangladesh</t>
  </si>
  <si>
    <t>CK#111738</t>
  </si>
  <si>
    <t>Trsvel Planners, airticket, MEP, New Delhi, India</t>
  </si>
  <si>
    <t>AJV03-01</t>
  </si>
  <si>
    <t>Liquidation of MEPenunia, Bangladesh Mission</t>
  </si>
  <si>
    <t>JV#</t>
  </si>
  <si>
    <t>Total Expenses</t>
  </si>
  <si>
    <t>Travel BOT Meetings</t>
  </si>
  <si>
    <t>Air Fare</t>
  </si>
  <si>
    <t>Meals</t>
  </si>
  <si>
    <t xml:space="preserve">Asia Producer's </t>
  </si>
  <si>
    <t>Meeting</t>
  </si>
  <si>
    <t>Country Support  Mission</t>
  </si>
  <si>
    <t>Accomm</t>
  </si>
  <si>
    <t xml:space="preserve"> Accomm</t>
  </si>
  <si>
    <t>Mtg. Package</t>
  </si>
  <si>
    <t>Backstop</t>
  </si>
  <si>
    <t>Admin and Comm</t>
  </si>
  <si>
    <t>Tel/Internet</t>
  </si>
  <si>
    <t>Translation</t>
  </si>
  <si>
    <t>Photo/Printing</t>
  </si>
  <si>
    <t>OEquip't</t>
  </si>
  <si>
    <t>Admin Fees</t>
  </si>
  <si>
    <t>Working Paper</t>
  </si>
  <si>
    <t>Jan. - March 2011</t>
  </si>
  <si>
    <t>as of April 15, 2011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</si>
</sst>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11"/>
      <name val="Calibri"/>
      <family val="2"/>
    </font>
    <font>
      <sz val="8"/>
      <name val="Calibri"/>
      <family val="2"/>
    </font>
    <font>
      <sz val="9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9"/>
      <name val="Verdana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3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3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4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14" fillId="12" borderId="0" applyNumberFormat="0" applyBorder="0" applyAlignment="0" applyProtection="0"/>
    <xf numFmtId="0" fontId="18" fillId="2" borderId="1" applyNumberFormat="0" applyAlignment="0" applyProtection="0"/>
    <xf numFmtId="0" fontId="20" fillId="1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3" borderId="1" applyNumberFormat="0" applyAlignment="0" applyProtection="0"/>
    <xf numFmtId="0" fontId="19" fillId="0" borderId="6" applyNumberFormat="0" applyFill="0" applyAlignment="0" applyProtection="0"/>
    <xf numFmtId="0" fontId="15" fillId="15" borderId="0" applyNumberFormat="0" applyBorder="0" applyAlignment="0" applyProtection="0"/>
    <xf numFmtId="0" fontId="25" fillId="0" borderId="0">
      <alignment/>
      <protection/>
    </xf>
    <xf numFmtId="0" fontId="0" fillId="16" borderId="7" applyNumberFormat="0" applyFont="0" applyAlignment="0" applyProtection="0"/>
    <xf numFmtId="0" fontId="17" fillId="2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5" fillId="0" borderId="0" xfId="58">
      <alignment/>
      <protection/>
    </xf>
    <xf numFmtId="0" fontId="23" fillId="0" borderId="0" xfId="58" applyFont="1">
      <alignment/>
      <protection/>
    </xf>
    <xf numFmtId="43" fontId="23" fillId="0" borderId="0" xfId="44" applyFont="1" applyAlignment="1">
      <alignment/>
    </xf>
    <xf numFmtId="0" fontId="23" fillId="2" borderId="0" xfId="58" applyFont="1" applyFill="1" applyBorder="1">
      <alignment/>
      <protection/>
    </xf>
    <xf numFmtId="43" fontId="23" fillId="2" borderId="0" xfId="44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43" fontId="26" fillId="2" borderId="0" xfId="44" applyFont="1" applyFill="1" applyBorder="1" applyAlignment="1">
      <alignment/>
    </xf>
    <xf numFmtId="0" fontId="27" fillId="0" borderId="11" xfId="0" applyFont="1" applyBorder="1" applyAlignment="1">
      <alignment/>
    </xf>
    <xf numFmtId="0" fontId="27" fillId="0" borderId="10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7" fillId="0" borderId="10" xfId="0" applyFont="1" applyBorder="1" applyAlignment="1">
      <alignment/>
    </xf>
    <xf numFmtId="0" fontId="28" fillId="0" borderId="12" xfId="58" applyFont="1" applyBorder="1">
      <alignment/>
      <protection/>
    </xf>
    <xf numFmtId="0" fontId="28" fillId="0" borderId="0" xfId="58" applyFont="1" applyBorder="1">
      <alignment/>
      <protection/>
    </xf>
    <xf numFmtId="0" fontId="28" fillId="0" borderId="0" xfId="58" applyFont="1" applyBorder="1" applyAlignment="1">
      <alignment horizontal="center"/>
      <protection/>
    </xf>
    <xf numFmtId="0" fontId="27" fillId="0" borderId="13" xfId="0" applyFont="1" applyBorder="1" applyAlignment="1">
      <alignment/>
    </xf>
    <xf numFmtId="0" fontId="28" fillId="0" borderId="14" xfId="58" applyFont="1" applyBorder="1">
      <alignment/>
      <protection/>
    </xf>
    <xf numFmtId="0" fontId="27" fillId="0" borderId="15" xfId="0" applyFont="1" applyBorder="1" applyAlignment="1">
      <alignment/>
    </xf>
    <xf numFmtId="0" fontId="27" fillId="0" borderId="16" xfId="0" applyFont="1" applyBorder="1" applyAlignment="1">
      <alignment/>
    </xf>
    <xf numFmtId="0" fontId="27" fillId="0" borderId="17" xfId="0" applyFont="1" applyBorder="1" applyAlignment="1">
      <alignment/>
    </xf>
    <xf numFmtId="0" fontId="23" fillId="0" borderId="18" xfId="58" applyFont="1" applyBorder="1">
      <alignment/>
      <protection/>
    </xf>
    <xf numFmtId="0" fontId="28" fillId="0" borderId="19" xfId="58" applyFont="1" applyBorder="1">
      <alignment/>
      <protection/>
    </xf>
    <xf numFmtId="0" fontId="28" fillId="0" borderId="20" xfId="58" applyFont="1" applyBorder="1">
      <alignment/>
      <protection/>
    </xf>
    <xf numFmtId="0" fontId="28" fillId="0" borderId="20" xfId="58" applyFont="1" applyBorder="1" applyAlignment="1">
      <alignment horizontal="center"/>
      <protection/>
    </xf>
    <xf numFmtId="14" fontId="28" fillId="0" borderId="20" xfId="58" applyNumberFormat="1" applyFont="1" applyBorder="1" applyAlignment="1">
      <alignment horizontal="right"/>
      <protection/>
    </xf>
    <xf numFmtId="14" fontId="28" fillId="0" borderId="20" xfId="58" applyNumberFormat="1" applyFont="1" applyBorder="1">
      <alignment/>
      <protection/>
    </xf>
    <xf numFmtId="14" fontId="28" fillId="0" borderId="21" xfId="58" applyNumberFormat="1" applyFont="1" applyBorder="1">
      <alignment/>
      <protection/>
    </xf>
    <xf numFmtId="0" fontId="23" fillId="0" borderId="22" xfId="58" applyFont="1" applyBorder="1">
      <alignment/>
      <protection/>
    </xf>
    <xf numFmtId="0" fontId="28" fillId="0" borderId="23" xfId="58" applyFont="1" applyBorder="1">
      <alignment/>
      <protection/>
    </xf>
    <xf numFmtId="0" fontId="28" fillId="0" borderId="11" xfId="58" applyFont="1" applyBorder="1">
      <alignment/>
      <protection/>
    </xf>
    <xf numFmtId="0" fontId="28" fillId="0" borderId="16" xfId="58" applyFont="1" applyBorder="1">
      <alignment/>
      <protection/>
    </xf>
    <xf numFmtId="0" fontId="23" fillId="0" borderId="24" xfId="58" applyFont="1" applyBorder="1">
      <alignment/>
      <protection/>
    </xf>
    <xf numFmtId="0" fontId="28" fillId="0" borderId="25" xfId="58" applyFont="1" applyBorder="1">
      <alignment/>
      <protection/>
    </xf>
    <xf numFmtId="43" fontId="28" fillId="0" borderId="10" xfId="44" applyFont="1" applyBorder="1" applyAlignment="1">
      <alignment/>
    </xf>
    <xf numFmtId="43" fontId="28" fillId="0" borderId="10" xfId="44" applyFont="1" applyBorder="1" applyAlignment="1">
      <alignment horizontal="center"/>
    </xf>
    <xf numFmtId="43" fontId="28" fillId="0" borderId="15" xfId="44" applyFont="1" applyBorder="1" applyAlignment="1">
      <alignment/>
    </xf>
    <xf numFmtId="43" fontId="23" fillId="0" borderId="26" xfId="44" applyFont="1" applyBorder="1" applyAlignment="1">
      <alignment/>
    </xf>
    <xf numFmtId="2" fontId="27" fillId="0" borderId="11" xfId="0" applyNumberFormat="1" applyFont="1" applyBorder="1" applyAlignment="1">
      <alignment/>
    </xf>
    <xf numFmtId="0" fontId="27" fillId="0" borderId="27" xfId="0" applyFont="1" applyBorder="1" applyAlignment="1">
      <alignment horizontal="center"/>
    </xf>
    <xf numFmtId="0" fontId="27" fillId="0" borderId="28" xfId="0" applyFont="1" applyBorder="1" applyAlignment="1">
      <alignment horizontal="center"/>
    </xf>
    <xf numFmtId="0" fontId="27" fillId="0" borderId="28" xfId="0" applyFont="1" applyFill="1" applyBorder="1" applyAlignment="1">
      <alignment horizontal="center"/>
    </xf>
    <xf numFmtId="0" fontId="27" fillId="0" borderId="29" xfId="0" applyFont="1" applyFill="1" applyBorder="1" applyAlignment="1">
      <alignment horizontal="center"/>
    </xf>
    <xf numFmtId="0" fontId="28" fillId="0" borderId="28" xfId="58" applyFont="1" applyBorder="1" applyAlignment="1">
      <alignment horizontal="center"/>
      <protection/>
    </xf>
    <xf numFmtId="0" fontId="28" fillId="0" borderId="11" xfId="58" applyFont="1" applyBorder="1" applyAlignment="1">
      <alignment horizontal="center"/>
      <protection/>
    </xf>
    <xf numFmtId="43" fontId="28" fillId="0" borderId="11" xfId="44" applyFont="1" applyBorder="1" applyAlignment="1">
      <alignment horizontal="center"/>
    </xf>
    <xf numFmtId="43" fontId="23" fillId="0" borderId="24" xfId="44" applyFont="1" applyBorder="1" applyAlignment="1">
      <alignment/>
    </xf>
    <xf numFmtId="0" fontId="27" fillId="0" borderId="30" xfId="0" applyFont="1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3" xfId="0" applyFont="1" applyBorder="1" applyAlignment="1">
      <alignment/>
    </xf>
    <xf numFmtId="0" fontId="2" fillId="0" borderId="13" xfId="0" applyFont="1" applyBorder="1" applyAlignment="1">
      <alignment/>
    </xf>
    <xf numFmtId="43" fontId="0" fillId="0" borderId="0" xfId="42" applyFont="1" applyAlignment="1">
      <alignment/>
    </xf>
    <xf numFmtId="43" fontId="27" fillId="0" borderId="28" xfId="42" applyFont="1" applyFill="1" applyBorder="1" applyAlignment="1">
      <alignment horizontal="center"/>
    </xf>
    <xf numFmtId="43" fontId="27" fillId="0" borderId="11" xfId="42" applyFont="1" applyBorder="1" applyAlignment="1">
      <alignment/>
    </xf>
    <xf numFmtId="43" fontId="27" fillId="0" borderId="16" xfId="42" applyFont="1" applyBorder="1" applyAlignment="1">
      <alignment/>
    </xf>
    <xf numFmtId="43" fontId="23" fillId="0" borderId="26" xfId="42" applyFont="1" applyBorder="1" applyAlignment="1">
      <alignment/>
    </xf>
    <xf numFmtId="43" fontId="8" fillId="0" borderId="0" xfId="42" applyFont="1" applyAlignment="1">
      <alignment/>
    </xf>
    <xf numFmtId="0" fontId="0" fillId="0" borderId="20" xfId="0" applyBorder="1" applyAlignment="1">
      <alignment/>
    </xf>
    <xf numFmtId="0" fontId="3" fillId="0" borderId="21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10" xfId="0" applyFont="1" applyBorder="1" applyAlignment="1">
      <alignment/>
    </xf>
    <xf numFmtId="43" fontId="0" fillId="0" borderId="10" xfId="0" applyNumberFormat="1" applyBorder="1" applyAlignment="1">
      <alignment/>
    </xf>
    <xf numFmtId="0" fontId="0" fillId="0" borderId="15" xfId="0" applyBorder="1" applyAlignment="1">
      <alignment/>
    </xf>
    <xf numFmtId="0" fontId="0" fillId="2" borderId="31" xfId="0" applyFill="1" applyBorder="1" applyAlignment="1">
      <alignment/>
    </xf>
    <xf numFmtId="0" fontId="1" fillId="2" borderId="30" xfId="0" applyFont="1" applyFill="1" applyBorder="1" applyAlignment="1">
      <alignment horizontal="center"/>
    </xf>
    <xf numFmtId="0" fontId="0" fillId="2" borderId="32" xfId="0" applyFill="1" applyBorder="1" applyAlignment="1">
      <alignment/>
    </xf>
    <xf numFmtId="0" fontId="1" fillId="4" borderId="21" xfId="0" applyFont="1" applyFill="1" applyBorder="1" applyAlignment="1">
      <alignment/>
    </xf>
    <xf numFmtId="0" fontId="1" fillId="4" borderId="16" xfId="0" applyFont="1" applyFill="1" applyBorder="1" applyAlignment="1">
      <alignment/>
    </xf>
    <xf numFmtId="0" fontId="0" fillId="4" borderId="14" xfId="0" applyFill="1" applyBorder="1" applyAlignment="1">
      <alignment/>
    </xf>
    <xf numFmtId="0" fontId="1" fillId="4" borderId="15" xfId="0" applyFont="1" applyFill="1" applyBorder="1" applyAlignment="1">
      <alignment/>
    </xf>
    <xf numFmtId="0" fontId="1" fillId="4" borderId="17" xfId="0" applyFont="1" applyFill="1" applyBorder="1" applyAlignment="1">
      <alignment/>
    </xf>
    <xf numFmtId="0" fontId="3" fillId="0" borderId="28" xfId="0" applyFont="1" applyBorder="1" applyAlignment="1">
      <alignment/>
    </xf>
    <xf numFmtId="0" fontId="0" fillId="0" borderId="33" xfId="0" applyBorder="1" applyAlignment="1">
      <alignment/>
    </xf>
    <xf numFmtId="0" fontId="3" fillId="0" borderId="27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43" fontId="3" fillId="0" borderId="27" xfId="0" applyNumberFormat="1" applyFont="1" applyBorder="1" applyAlignment="1">
      <alignment/>
    </xf>
    <xf numFmtId="0" fontId="1" fillId="2" borderId="34" xfId="0" applyFont="1" applyFill="1" applyBorder="1" applyAlignment="1">
      <alignment/>
    </xf>
    <xf numFmtId="0" fontId="1" fillId="2" borderId="32" xfId="0" applyFont="1" applyFill="1" applyBorder="1" applyAlignment="1">
      <alignment/>
    </xf>
    <xf numFmtId="0" fontId="1" fillId="2" borderId="35" xfId="0" applyFont="1" applyFill="1" applyBorder="1" applyAlignment="1">
      <alignment horizontal="center"/>
    </xf>
    <xf numFmtId="0" fontId="28" fillId="0" borderId="36" xfId="58" applyFont="1" applyBorder="1" applyAlignment="1">
      <alignment horizontal="center"/>
      <protection/>
    </xf>
    <xf numFmtId="0" fontId="28" fillId="0" borderId="32" xfId="58" applyFont="1" applyBorder="1" applyAlignment="1">
      <alignment horizontal="center"/>
      <protection/>
    </xf>
    <xf numFmtId="0" fontId="28" fillId="0" borderId="34" xfId="58" applyFont="1" applyBorder="1" applyAlignment="1">
      <alignment horizontal="center"/>
      <protection/>
    </xf>
    <xf numFmtId="0" fontId="27" fillId="0" borderId="32" xfId="0" applyFont="1" applyBorder="1" applyAlignment="1">
      <alignment horizontal="center"/>
    </xf>
    <xf numFmtId="0" fontId="27" fillId="0" borderId="34" xfId="0" applyFont="1" applyBorder="1" applyAlignment="1">
      <alignment horizontal="center"/>
    </xf>
    <xf numFmtId="0" fontId="27" fillId="0" borderId="36" xfId="0" applyFont="1" applyBorder="1" applyAlignment="1">
      <alignment horizontal="center"/>
    </xf>
    <xf numFmtId="0" fontId="27" fillId="0" borderId="35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29" fillId="0" borderId="37" xfId="0" applyFont="1" applyBorder="1" applyAlignment="1">
      <alignment/>
    </xf>
    <xf numFmtId="0" fontId="8" fillId="0" borderId="20" xfId="0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44"/>
  <sheetViews>
    <sheetView tabSelected="1" zoomScalePageLayoutView="0" workbookViewId="0" topLeftCell="A1">
      <selection activeCell="A2" sqref="A2"/>
    </sheetView>
  </sheetViews>
  <sheetFormatPr defaultColWidth="11.00390625" defaultRowHeight="12.75"/>
  <cols>
    <col min="1" max="1" width="34.875" style="0" customWidth="1"/>
    <col min="2" max="2" width="9.625" style="0" customWidth="1"/>
    <col min="3" max="3" width="0.875" style="0" customWidth="1"/>
    <col min="4" max="4" width="10.375" style="0" customWidth="1"/>
    <col min="5" max="5" width="0.74609375" style="0" hidden="1" customWidth="1"/>
    <col min="6" max="6" width="11.375" style="0" customWidth="1"/>
  </cols>
  <sheetData>
    <row r="2" ht="12.75">
      <c r="A2" s="4" t="s">
        <v>20</v>
      </c>
    </row>
    <row r="3" ht="12.75">
      <c r="A3" s="1" t="s">
        <v>8</v>
      </c>
    </row>
    <row r="4" ht="12.75">
      <c r="A4" s="1" t="s">
        <v>60</v>
      </c>
    </row>
    <row r="5" ht="12.75">
      <c r="A5" s="1"/>
    </row>
    <row r="6" ht="13.5" thickBot="1">
      <c r="A6" s="1"/>
    </row>
    <row r="7" spans="1:6" ht="12.75">
      <c r="A7" s="74"/>
      <c r="B7" s="75" t="s">
        <v>21</v>
      </c>
      <c r="C7" s="76"/>
      <c r="D7" s="90" t="s">
        <v>22</v>
      </c>
      <c r="E7" s="91"/>
      <c r="F7" s="92" t="s">
        <v>23</v>
      </c>
    </row>
    <row r="8" spans="1:6" ht="12.75">
      <c r="A8" s="67"/>
      <c r="B8" s="12"/>
      <c r="C8" s="13"/>
      <c r="D8" s="11"/>
      <c r="E8" s="13"/>
      <c r="F8" s="55"/>
    </row>
    <row r="9" spans="1:6" ht="12.75">
      <c r="A9" s="101" t="s">
        <v>11</v>
      </c>
      <c r="B9" s="82">
        <f>SUM(B10:B12)</f>
        <v>2700</v>
      </c>
      <c r="C9" s="83"/>
      <c r="D9" s="84">
        <f>SUM(D10:D12)</f>
        <v>0</v>
      </c>
      <c r="E9" s="85"/>
      <c r="F9" s="86">
        <f>SUM(F10:F12)</f>
        <v>2700</v>
      </c>
    </row>
    <row r="10" spans="1:6" ht="12.75">
      <c r="A10" s="102" t="s">
        <v>19</v>
      </c>
      <c r="B10" s="12">
        <f>1500</f>
        <v>1500</v>
      </c>
      <c r="C10" s="13"/>
      <c r="D10" s="11">
        <v>0</v>
      </c>
      <c r="E10" s="13"/>
      <c r="F10" s="59">
        <f>B10-D10</f>
        <v>1500</v>
      </c>
    </row>
    <row r="11" spans="1:6" ht="12.75">
      <c r="A11" s="102" t="s">
        <v>17</v>
      </c>
      <c r="B11" s="12">
        <f>150*6</f>
        <v>900</v>
      </c>
      <c r="C11" s="13"/>
      <c r="D11" s="11">
        <v>0</v>
      </c>
      <c r="E11" s="13"/>
      <c r="F11" s="59">
        <f>B11-D11</f>
        <v>900</v>
      </c>
    </row>
    <row r="12" spans="1:6" ht="12.75">
      <c r="A12" s="102" t="s">
        <v>18</v>
      </c>
      <c r="B12" s="12">
        <f>50*6</f>
        <v>300</v>
      </c>
      <c r="C12" s="13"/>
      <c r="D12" s="11">
        <v>0</v>
      </c>
      <c r="E12" s="13"/>
      <c r="F12" s="59">
        <f>B12-D12</f>
        <v>300</v>
      </c>
    </row>
    <row r="13" spans="1:6" ht="12.75">
      <c r="A13" s="102"/>
      <c r="B13" s="12"/>
      <c r="C13" s="13"/>
      <c r="D13" s="11"/>
      <c r="E13" s="13"/>
      <c r="F13" s="55"/>
    </row>
    <row r="14" spans="1:6" ht="12.75">
      <c r="A14" s="101" t="s">
        <v>6</v>
      </c>
      <c r="B14" s="87">
        <v>14350</v>
      </c>
      <c r="C14" s="83"/>
      <c r="D14" s="100">
        <v>10350.32</v>
      </c>
      <c r="E14" s="83"/>
      <c r="F14" s="88">
        <f>B14-D14</f>
        <v>3999.6800000000003</v>
      </c>
    </row>
    <row r="15" spans="1:6" ht="12.75">
      <c r="A15" s="102"/>
      <c r="B15" s="69"/>
      <c r="C15" s="56"/>
      <c r="D15" s="71"/>
      <c r="E15" s="56"/>
      <c r="F15" s="60"/>
    </row>
    <row r="16" spans="1:6" ht="12.75">
      <c r="A16" s="101" t="s">
        <v>7</v>
      </c>
      <c r="B16" s="87">
        <f>SUM(B17:B21)</f>
        <v>51600.53</v>
      </c>
      <c r="C16" s="85"/>
      <c r="D16" s="89">
        <f>SUM(D17:D21)</f>
        <v>14536.86</v>
      </c>
      <c r="E16" s="85"/>
      <c r="F16" s="86">
        <f aca="true" t="shared" si="0" ref="F16:F21">B16-D16</f>
        <v>37063.67</v>
      </c>
    </row>
    <row r="17" spans="1:6" ht="12.75">
      <c r="A17" s="102" t="s">
        <v>14</v>
      </c>
      <c r="B17" s="12">
        <f>850*6*2</f>
        <v>10200</v>
      </c>
      <c r="C17" s="13"/>
      <c r="D17" s="72">
        <f>WP!I16</f>
        <v>2887.79</v>
      </c>
      <c r="E17" s="13"/>
      <c r="F17" s="59">
        <f t="shared" si="0"/>
        <v>7312.21</v>
      </c>
    </row>
    <row r="18" spans="1:6" ht="12.75">
      <c r="A18" s="102" t="s">
        <v>9</v>
      </c>
      <c r="B18" s="12">
        <f>75*6*6*2</f>
        <v>5400</v>
      </c>
      <c r="C18" s="13"/>
      <c r="D18" s="72">
        <f>WP!J16</f>
        <v>376.96</v>
      </c>
      <c r="E18" s="13"/>
      <c r="F18" s="59">
        <f t="shared" si="0"/>
        <v>5023.04</v>
      </c>
    </row>
    <row r="19" spans="1:6" ht="12.75">
      <c r="A19" s="102" t="s">
        <v>5</v>
      </c>
      <c r="B19" s="12">
        <f>50*6*6*2</f>
        <v>3600</v>
      </c>
      <c r="C19" s="13"/>
      <c r="D19" s="72">
        <f>WP!K16</f>
        <v>34.29</v>
      </c>
      <c r="E19" s="13"/>
      <c r="F19" s="59">
        <f t="shared" si="0"/>
        <v>3565.71</v>
      </c>
    </row>
    <row r="20" spans="1:6" ht="12.75">
      <c r="A20" s="102" t="s">
        <v>15</v>
      </c>
      <c r="B20" s="12">
        <f>2000*6</f>
        <v>12000</v>
      </c>
      <c r="C20" s="13"/>
      <c r="D20" s="72">
        <f>WP!L16</f>
        <v>1037.82</v>
      </c>
      <c r="E20" s="13"/>
      <c r="F20" s="59">
        <f t="shared" si="0"/>
        <v>10962.18</v>
      </c>
    </row>
    <row r="21" spans="1:6" ht="12.75">
      <c r="A21" s="102" t="s">
        <v>1</v>
      </c>
      <c r="B21" s="12">
        <v>20400.53</v>
      </c>
      <c r="C21" s="13"/>
      <c r="D21" s="72">
        <v>10200</v>
      </c>
      <c r="E21" s="13"/>
      <c r="F21" s="59">
        <f t="shared" si="0"/>
        <v>10200.529999999999</v>
      </c>
    </row>
    <row r="22" spans="1:6" ht="12.75">
      <c r="A22" s="102"/>
      <c r="B22" s="12"/>
      <c r="C22" s="13"/>
      <c r="D22" s="11"/>
      <c r="E22" s="13"/>
      <c r="F22" s="55"/>
    </row>
    <row r="23" spans="1:6" ht="12.75">
      <c r="A23" s="101" t="s">
        <v>0</v>
      </c>
      <c r="B23" s="82">
        <f>SUM(B24:B28)</f>
        <v>13500</v>
      </c>
      <c r="C23" s="83"/>
      <c r="D23" s="84">
        <f>SUM(D24:D28)</f>
        <v>4500</v>
      </c>
      <c r="E23" s="83"/>
      <c r="F23" s="86">
        <f>SUM(F24:F28)</f>
        <v>9000</v>
      </c>
    </row>
    <row r="24" spans="1:6" ht="12.75">
      <c r="A24" s="102" t="s">
        <v>12</v>
      </c>
      <c r="B24" s="12">
        <f>200*8</f>
        <v>1600</v>
      </c>
      <c r="C24" s="13"/>
      <c r="D24" s="11">
        <v>800</v>
      </c>
      <c r="E24" s="13"/>
      <c r="F24" s="59">
        <f>B24-D24</f>
        <v>800</v>
      </c>
    </row>
    <row r="25" spans="1:6" ht="12.75">
      <c r="A25" s="102" t="s">
        <v>13</v>
      </c>
      <c r="B25" s="12">
        <f>700*7</f>
        <v>4900</v>
      </c>
      <c r="C25" s="13"/>
      <c r="D25" s="11">
        <v>700</v>
      </c>
      <c r="E25" s="13"/>
      <c r="F25" s="59">
        <f>B25-D25</f>
        <v>4200</v>
      </c>
    </row>
    <row r="26" spans="1:6" ht="12.75">
      <c r="A26" s="102" t="s">
        <v>2</v>
      </c>
      <c r="B26" s="12">
        <v>1000</v>
      </c>
      <c r="C26" s="13"/>
      <c r="D26" s="11">
        <v>0</v>
      </c>
      <c r="E26" s="13"/>
      <c r="F26" s="59">
        <f>B26-D26</f>
        <v>1000</v>
      </c>
    </row>
    <row r="27" spans="1:6" ht="12.75">
      <c r="A27" s="102" t="s">
        <v>3</v>
      </c>
      <c r="B27" s="12">
        <v>1000</v>
      </c>
      <c r="C27" s="13"/>
      <c r="D27" s="11">
        <v>500</v>
      </c>
      <c r="E27" s="13"/>
      <c r="F27" s="59">
        <f>B27-D27</f>
        <v>500</v>
      </c>
    </row>
    <row r="28" spans="1:6" ht="12.75">
      <c r="A28" s="102" t="s">
        <v>16</v>
      </c>
      <c r="B28" s="12">
        <v>5000</v>
      </c>
      <c r="C28" s="13"/>
      <c r="D28" s="11">
        <v>2500</v>
      </c>
      <c r="E28" s="13"/>
      <c r="F28" s="59">
        <f>B28-D28</f>
        <v>2500</v>
      </c>
    </row>
    <row r="29" spans="1:6" ht="13.5" thickBot="1">
      <c r="A29" s="68"/>
      <c r="B29" s="70"/>
      <c r="C29" s="57"/>
      <c r="D29" s="73"/>
      <c r="E29" s="57"/>
      <c r="F29" s="58"/>
    </row>
    <row r="30" spans="1:6" ht="13.5" thickBot="1">
      <c r="A30" s="77" t="s">
        <v>4</v>
      </c>
      <c r="B30" s="78">
        <f>B9+C29+C14+B14+B16+B23</f>
        <v>82150.53</v>
      </c>
      <c r="C30" s="79"/>
      <c r="D30" s="80">
        <f>D9+E29+E14+D14+D16+D23</f>
        <v>29387.18</v>
      </c>
      <c r="E30" s="79"/>
      <c r="F30" s="81">
        <f>F9+G29+G14+F14+F16+F23</f>
        <v>52763.35</v>
      </c>
    </row>
    <row r="33" ht="15.75">
      <c r="A33" s="2"/>
    </row>
    <row r="34" ht="15.75">
      <c r="A34" s="2"/>
    </row>
    <row r="35" ht="15.75">
      <c r="A35" s="2"/>
    </row>
    <row r="36" ht="12.75">
      <c r="A36" s="3"/>
    </row>
    <row r="37" ht="15.75">
      <c r="A37" s="2"/>
    </row>
    <row r="44" ht="12.75">
      <c r="A44" t="s">
        <v>10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"/>
  <sheetViews>
    <sheetView zoomScalePageLayoutView="0" workbookViewId="0" topLeftCell="A1">
      <selection activeCell="A1" sqref="A1:D17"/>
    </sheetView>
  </sheetViews>
  <sheetFormatPr defaultColWidth="11.00390625" defaultRowHeight="12.75"/>
  <cols>
    <col min="1" max="1" width="9.375" style="0" customWidth="1"/>
    <col min="2" max="2" width="38.125" style="0" customWidth="1"/>
    <col min="3" max="3" width="8.625" style="0" customWidth="1"/>
    <col min="4" max="4" width="10.25390625" style="0" customWidth="1"/>
    <col min="5" max="7" width="8.75390625" style="0" customWidth="1"/>
    <col min="8" max="8" width="11.00390625" style="0" customWidth="1"/>
    <col min="9" max="9" width="9.875" style="61" customWidth="1"/>
    <col min="10" max="16384" width="8.75390625" style="0" customWidth="1"/>
  </cols>
  <sheetData>
    <row r="1" spans="1:5" ht="15.75">
      <c r="A1" s="6"/>
      <c r="B1" s="6"/>
      <c r="C1" s="6"/>
      <c r="D1" s="6"/>
      <c r="E1" s="6"/>
    </row>
    <row r="2" ht="12.75">
      <c r="A2" s="5" t="s">
        <v>58</v>
      </c>
    </row>
    <row r="3" spans="1:5" ht="15.75">
      <c r="A3" s="7" t="s">
        <v>59</v>
      </c>
      <c r="B3" s="7"/>
      <c r="C3" s="7"/>
      <c r="D3" s="8"/>
      <c r="E3" s="8"/>
    </row>
    <row r="4" spans="1:5" ht="16.5" thickBot="1">
      <c r="A4" s="7"/>
      <c r="B4" s="7"/>
      <c r="C4" s="7"/>
      <c r="D4" s="8"/>
      <c r="E4" s="8"/>
    </row>
    <row r="5" spans="1:18" ht="13.5">
      <c r="A5" s="29"/>
      <c r="B5" s="36"/>
      <c r="C5" s="20"/>
      <c r="D5" s="40"/>
      <c r="E5" s="93" t="s">
        <v>42</v>
      </c>
      <c r="F5" s="94"/>
      <c r="G5" s="95"/>
      <c r="H5" s="54" t="s">
        <v>45</v>
      </c>
      <c r="I5" s="98" t="s">
        <v>47</v>
      </c>
      <c r="J5" s="96"/>
      <c r="K5" s="96"/>
      <c r="L5" s="96"/>
      <c r="M5" s="97"/>
      <c r="N5" s="98" t="s">
        <v>52</v>
      </c>
      <c r="O5" s="96"/>
      <c r="P5" s="96"/>
      <c r="Q5" s="96"/>
      <c r="R5" s="99"/>
    </row>
    <row r="6" spans="1:18" ht="13.5">
      <c r="A6" s="30"/>
      <c r="B6" s="37"/>
      <c r="C6" s="21"/>
      <c r="D6" s="41" t="s">
        <v>24</v>
      </c>
      <c r="E6" s="50" t="s">
        <v>43</v>
      </c>
      <c r="F6" s="47" t="s">
        <v>49</v>
      </c>
      <c r="G6" s="46" t="s">
        <v>44</v>
      </c>
      <c r="H6" s="47" t="s">
        <v>46</v>
      </c>
      <c r="I6" s="62" t="s">
        <v>43</v>
      </c>
      <c r="J6" s="48" t="s">
        <v>48</v>
      </c>
      <c r="K6" s="48" t="s">
        <v>44</v>
      </c>
      <c r="L6" s="48" t="s">
        <v>50</v>
      </c>
      <c r="M6" s="48" t="s">
        <v>51</v>
      </c>
      <c r="N6" s="48" t="s">
        <v>53</v>
      </c>
      <c r="O6" s="48" t="s">
        <v>54</v>
      </c>
      <c r="P6" s="48" t="s">
        <v>55</v>
      </c>
      <c r="Q6" s="48" t="s">
        <v>56</v>
      </c>
      <c r="R6" s="49" t="s">
        <v>57</v>
      </c>
    </row>
    <row r="7" spans="1:18" ht="13.5">
      <c r="A7" s="31" t="s">
        <v>25</v>
      </c>
      <c r="B7" s="37" t="s">
        <v>26</v>
      </c>
      <c r="C7" s="22" t="s">
        <v>27</v>
      </c>
      <c r="D7" s="42" t="s">
        <v>28</v>
      </c>
      <c r="E7" s="51"/>
      <c r="F7" s="18"/>
      <c r="G7" s="17"/>
      <c r="H7" s="16"/>
      <c r="I7" s="63"/>
      <c r="J7" s="16"/>
      <c r="K7" s="16"/>
      <c r="L7" s="16"/>
      <c r="M7" s="16"/>
      <c r="N7" s="16"/>
      <c r="O7" s="16"/>
      <c r="P7" s="16"/>
      <c r="Q7" s="16"/>
      <c r="R7" s="23"/>
    </row>
    <row r="8" spans="1:18" ht="13.5">
      <c r="A8" s="32">
        <v>40583</v>
      </c>
      <c r="B8" s="37" t="s">
        <v>29</v>
      </c>
      <c r="C8" s="21" t="s">
        <v>30</v>
      </c>
      <c r="D8" s="41">
        <f>SUM(E8:R8)</f>
        <v>1198</v>
      </c>
      <c r="E8" s="52"/>
      <c r="F8" s="16"/>
      <c r="G8" s="19"/>
      <c r="H8" s="16"/>
      <c r="I8" s="63">
        <v>1198</v>
      </c>
      <c r="J8" s="16"/>
      <c r="K8" s="16"/>
      <c r="L8" s="16"/>
      <c r="M8" s="16"/>
      <c r="N8" s="16"/>
      <c r="O8" s="16"/>
      <c r="P8" s="16"/>
      <c r="Q8" s="16"/>
      <c r="R8" s="23"/>
    </row>
    <row r="9" spans="1:18" ht="13.5">
      <c r="A9" s="32">
        <v>40583</v>
      </c>
      <c r="B9" s="37" t="s">
        <v>31</v>
      </c>
      <c r="C9" s="21" t="s">
        <v>32</v>
      </c>
      <c r="D9" s="41">
        <f aca="true" t="shared" si="0" ref="D9:D14">SUM(E9:R9)</f>
        <v>60.72</v>
      </c>
      <c r="E9" s="37"/>
      <c r="F9" s="16"/>
      <c r="G9" s="19"/>
      <c r="H9" s="16"/>
      <c r="I9" s="63"/>
      <c r="J9" s="16"/>
      <c r="K9" s="16"/>
      <c r="L9" s="16"/>
      <c r="M9" s="16">
        <v>60.72</v>
      </c>
      <c r="N9" s="16"/>
      <c r="O9" s="16"/>
      <c r="P9" s="16"/>
      <c r="Q9" s="16"/>
      <c r="R9" s="23"/>
    </row>
    <row r="10" spans="1:18" ht="13.5">
      <c r="A10" s="32">
        <v>40583</v>
      </c>
      <c r="B10" s="37" t="s">
        <v>33</v>
      </c>
      <c r="C10" s="21" t="s">
        <v>34</v>
      </c>
      <c r="D10" s="41">
        <f t="shared" si="0"/>
        <v>158.34</v>
      </c>
      <c r="E10" s="37"/>
      <c r="F10" s="16"/>
      <c r="G10" s="19"/>
      <c r="H10" s="16"/>
      <c r="I10" s="63"/>
      <c r="J10" s="16"/>
      <c r="K10" s="16"/>
      <c r="L10" s="16"/>
      <c r="M10" s="16">
        <v>158.34</v>
      </c>
      <c r="N10" s="16"/>
      <c r="O10" s="16"/>
      <c r="P10" s="16"/>
      <c r="Q10" s="16"/>
      <c r="R10" s="23"/>
    </row>
    <row r="11" spans="1:18" ht="13.5">
      <c r="A11" s="32">
        <v>40599</v>
      </c>
      <c r="B11" s="37" t="s">
        <v>35</v>
      </c>
      <c r="C11" s="21" t="s">
        <v>36</v>
      </c>
      <c r="D11" s="41">
        <f t="shared" si="0"/>
        <v>1173.79</v>
      </c>
      <c r="E11" s="37"/>
      <c r="F11" s="16"/>
      <c r="G11" s="19"/>
      <c r="H11" s="16"/>
      <c r="I11" s="63">
        <v>1173.79</v>
      </c>
      <c r="J11" s="45"/>
      <c r="K11" s="16"/>
      <c r="L11" s="16"/>
      <c r="M11" s="16"/>
      <c r="N11" s="16"/>
      <c r="O11" s="16"/>
      <c r="P11" s="16"/>
      <c r="Q11" s="16"/>
      <c r="R11" s="23"/>
    </row>
    <row r="12" spans="1:18" ht="13.5">
      <c r="A12" s="32">
        <v>40606</v>
      </c>
      <c r="B12" s="37" t="s">
        <v>37</v>
      </c>
      <c r="C12" s="21" t="s">
        <v>38</v>
      </c>
      <c r="D12" s="41">
        <f t="shared" si="0"/>
        <v>516</v>
      </c>
      <c r="E12" s="37"/>
      <c r="F12" s="16"/>
      <c r="G12" s="19"/>
      <c r="H12" s="16"/>
      <c r="I12" s="63">
        <v>516</v>
      </c>
      <c r="J12" s="16"/>
      <c r="K12" s="16"/>
      <c r="L12" s="16"/>
      <c r="M12" s="16"/>
      <c r="N12" s="16"/>
      <c r="O12" s="16"/>
      <c r="P12" s="16"/>
      <c r="Q12" s="16"/>
      <c r="R12" s="23"/>
    </row>
    <row r="13" spans="1:18" ht="13.5">
      <c r="A13" s="33">
        <v>40620</v>
      </c>
      <c r="B13" s="37" t="s">
        <v>39</v>
      </c>
      <c r="C13" s="21" t="s">
        <v>40</v>
      </c>
      <c r="D13" s="41">
        <f t="shared" si="0"/>
        <v>1987</v>
      </c>
      <c r="E13" s="37"/>
      <c r="F13" s="16"/>
      <c r="G13" s="19"/>
      <c r="H13" s="16"/>
      <c r="I13" s="63"/>
      <c r="J13" s="45">
        <v>376.96</v>
      </c>
      <c r="K13" s="16">
        <f>33.8+0.49</f>
        <v>34.29</v>
      </c>
      <c r="L13" s="16">
        <v>1037.82</v>
      </c>
      <c r="M13" s="16">
        <f>180*2+157.51+11.97</f>
        <v>529.48</v>
      </c>
      <c r="N13" s="16">
        <v>8.45</v>
      </c>
      <c r="O13" s="16"/>
      <c r="P13" s="16"/>
      <c r="Q13" s="16"/>
      <c r="R13" s="23"/>
    </row>
    <row r="14" spans="1:18" ht="13.5">
      <c r="A14" s="33">
        <v>40620</v>
      </c>
      <c r="B14" s="37" t="s">
        <v>39</v>
      </c>
      <c r="C14" s="21" t="s">
        <v>40</v>
      </c>
      <c r="D14" s="41">
        <f t="shared" si="0"/>
        <v>26.19</v>
      </c>
      <c r="E14" s="37"/>
      <c r="F14" s="16"/>
      <c r="G14" s="19"/>
      <c r="H14" s="16"/>
      <c r="I14" s="63"/>
      <c r="J14" s="16"/>
      <c r="K14" s="16"/>
      <c r="L14" s="16"/>
      <c r="M14" s="16">
        <v>26.19</v>
      </c>
      <c r="N14" s="16"/>
      <c r="O14" s="16"/>
      <c r="P14" s="16"/>
      <c r="Q14" s="16"/>
      <c r="R14" s="23"/>
    </row>
    <row r="15" spans="1:18" ht="15" thickBot="1">
      <c r="A15" s="34"/>
      <c r="B15" s="38"/>
      <c r="C15" s="24"/>
      <c r="D15" s="43"/>
      <c r="E15" s="38"/>
      <c r="F15" s="26"/>
      <c r="G15" s="25"/>
      <c r="H15" s="26"/>
      <c r="I15" s="64"/>
      <c r="J15" s="26"/>
      <c r="K15" s="26"/>
      <c r="L15" s="26"/>
      <c r="M15" s="26"/>
      <c r="N15" s="26"/>
      <c r="O15" s="26"/>
      <c r="P15" s="26"/>
      <c r="Q15" s="26"/>
      <c r="R15" s="27"/>
    </row>
    <row r="16" spans="1:18" ht="16.5" thickBot="1">
      <c r="A16" s="35"/>
      <c r="B16" s="39" t="s">
        <v>41</v>
      </c>
      <c r="C16" s="28"/>
      <c r="D16" s="44">
        <f>SUM(D8:D15)</f>
        <v>5120.04</v>
      </c>
      <c r="E16" s="53">
        <f aca="true" t="shared" si="1" ref="E16:R16">SUM(E8:E15)</f>
        <v>0</v>
      </c>
      <c r="F16" s="53">
        <f t="shared" si="1"/>
        <v>0</v>
      </c>
      <c r="G16" s="44">
        <f t="shared" si="1"/>
        <v>0</v>
      </c>
      <c r="H16" s="44">
        <f t="shared" si="1"/>
        <v>0</v>
      </c>
      <c r="I16" s="65">
        <f t="shared" si="1"/>
        <v>2887.79</v>
      </c>
      <c r="J16" s="44">
        <f t="shared" si="1"/>
        <v>376.96</v>
      </c>
      <c r="K16" s="44">
        <f t="shared" si="1"/>
        <v>34.29</v>
      </c>
      <c r="L16" s="44">
        <f t="shared" si="1"/>
        <v>1037.82</v>
      </c>
      <c r="M16" s="44">
        <f t="shared" si="1"/>
        <v>774.73</v>
      </c>
      <c r="N16" s="44">
        <f t="shared" si="1"/>
        <v>8.45</v>
      </c>
      <c r="O16" s="44">
        <f t="shared" si="1"/>
        <v>0</v>
      </c>
      <c r="P16" s="44">
        <f t="shared" si="1"/>
        <v>0</v>
      </c>
      <c r="Q16" s="44">
        <f t="shared" si="1"/>
        <v>0</v>
      </c>
      <c r="R16" s="44">
        <f t="shared" si="1"/>
        <v>0</v>
      </c>
    </row>
    <row r="17" spans="1:18" ht="15.75">
      <c r="A17" s="9"/>
      <c r="B17" s="9"/>
      <c r="C17" s="9"/>
      <c r="D17" s="10"/>
      <c r="E17" s="15"/>
      <c r="F17" s="14"/>
      <c r="G17" s="14"/>
      <c r="H17" s="14"/>
      <c r="I17" s="66"/>
      <c r="J17" s="14"/>
      <c r="K17" s="14"/>
      <c r="L17" s="14"/>
      <c r="M17" s="14"/>
      <c r="N17" s="14"/>
      <c r="O17" s="14"/>
      <c r="P17" s="14"/>
      <c r="Q17" s="14"/>
      <c r="R17" s="14"/>
    </row>
    <row r="18" spans="5:18" ht="12.75">
      <c r="E18" s="14"/>
      <c r="F18" s="14"/>
      <c r="G18" s="14"/>
      <c r="H18" s="14"/>
      <c r="I18" s="66"/>
      <c r="J18" s="14"/>
      <c r="K18" s="14"/>
      <c r="L18" s="14"/>
      <c r="M18" s="14"/>
      <c r="N18" s="14"/>
      <c r="O18" s="14"/>
      <c r="P18" s="14"/>
      <c r="Q18" s="14"/>
      <c r="R18" s="14"/>
    </row>
  </sheetData>
  <sheetProtection/>
  <mergeCells count="3">
    <mergeCell ref="E5:G5"/>
    <mergeCell ref="I5:M5"/>
    <mergeCell ref="N5:R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Esther  Penunia</dc:creator>
  <cp:keywords/>
  <dc:description/>
  <cp:lastModifiedBy>Esther  Penunia</cp:lastModifiedBy>
  <dcterms:created xsi:type="dcterms:W3CDTF">2010-10-08T21:49:48Z</dcterms:created>
  <dcterms:modified xsi:type="dcterms:W3CDTF">2011-03-30T19:41:31Z</dcterms:modified>
  <cp:category/>
  <cp:version/>
  <cp:contentType/>
  <cp:contentStatus/>
</cp:coreProperties>
</file>